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'0503721'!$D$24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'0503721'!$C$71</definedName>
    <definedName name="ID_125816527" localSheetId="0">'0503721'!$D$71</definedName>
    <definedName name="ID_125816528" localSheetId="0">'0503721'!$C$79</definedName>
    <definedName name="ID_125816532" localSheetId="0">'0503721'!$E$50</definedName>
    <definedName name="ID_125816533" localSheetId="0">'0503721'!$F$51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'0503721'!$F$65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'0503721'!$F$27</definedName>
    <definedName name="ID_125816618" localSheetId="0">'0503721'!$F$68</definedName>
    <definedName name="ID_125816620" localSheetId="0">'0503721'!$D$113</definedName>
    <definedName name="ID_125816623" localSheetId="0">'0503721'!$E$62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'0503721'!$G$146</definedName>
    <definedName name="ID_125817153" localSheetId="0">'0503721'!$H$71</definedName>
    <definedName name="ID_125817159" localSheetId="0">'0503721'!$E$144</definedName>
    <definedName name="ID_125817160" localSheetId="0">'0503721'!$G$144</definedName>
    <definedName name="ID_125817163" localSheetId="0">'0503721'!$D$68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'0503721'!$G$50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'0503721'!$H$51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'0503721'!$H$97</definedName>
    <definedName name="ID_125817281" localSheetId="0">'0503721'!$C$27</definedName>
    <definedName name="ID_125817282" localSheetId="0">'0503721'!$D$27</definedName>
    <definedName name="ID_125817286" localSheetId="0">'0503721'!$G$68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'0503721'!$G$62</definedName>
    <definedName name="ID_125817300" localSheetId="0">'0503721'!$D$62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'0503721'!$F$71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'0503721'!$C$51</definedName>
    <definedName name="ID_125817678" localSheetId="0">'0503721'!$D$51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'0503721'!$H$75</definedName>
    <definedName name="ID_125817735" localSheetId="0">'0503721'!$E$79</definedName>
    <definedName name="ID_125817736" localSheetId="0">'0503721'!$C$68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'0503721'!$C$62</definedName>
    <definedName name="ID_125817805" localSheetId="0">'0503721'!$F$143</definedName>
    <definedName name="ID_125817808" localSheetId="0">'0503721'!$C$65</definedName>
    <definedName name="ID_125817810" localSheetId="0">'0503721'!$E$65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'0503721'!$F$50</definedName>
    <definedName name="ID_125817831" localSheetId="0">'0503721'!$E$51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'0503721'!$E$68</definedName>
    <definedName name="ID_125817869" localSheetId="0">'0503721'!$H$100</definedName>
    <definedName name="ID_125817870" localSheetId="0">'0503721'!$F$103</definedName>
    <definedName name="ID_125817871" localSheetId="0">'0503721'!$C$24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'0503721'!$H$50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'0503721'!$B$51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'0503721'!$B$63:$J$63</definedName>
    <definedName name="T_30200296427" localSheetId="0">'0503721'!$B$69:$J$69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'0503721'!$B$25:$J$25</definedName>
    <definedName name="T_30200296487" localSheetId="0">'0503721'!$C$182:$H$191</definedName>
    <definedName name="T_30200296497" localSheetId="0">'0503721'!$B$28:$J$29</definedName>
    <definedName name="T_30200296507" localSheetId="0">'0503721'!$B$52:$J$54</definedName>
    <definedName name="T_30200296517" localSheetId="0">'0503721'!$B$76:$J$77</definedName>
    <definedName name="T_30200296527" localSheetId="0">'0503721'!$B$22:$J$22</definedName>
    <definedName name="T_30200296537" localSheetId="0">'0503721'!$B$109:$J$109</definedName>
    <definedName name="T_30200296547" localSheetId="0">'0503721'!$B$57:$J$60</definedName>
    <definedName name="T_30200296557" localSheetId="0">'0503721'!$B$32:$J$32</definedName>
    <definedName name="T_30200296567" localSheetId="0">'0503721'!$B$66:$J$66</definedName>
    <definedName name="T_30200296577" localSheetId="0">'0503721'!$B$72:$J$73</definedName>
    <definedName name="T_30200296587" localSheetId="0">'0503721'!$B$47:$J$48</definedName>
    <definedName name="T_30200296597" localSheetId="0">'0503721'!$B$80:$J$80</definedName>
    <definedName name="T_30200296607" localSheetId="0">'0503721'!$B$106:$J$106</definedName>
    <definedName name="TR_30200296417" localSheetId="0">'0503721'!$B$63:$J$63</definedName>
    <definedName name="TR_30200296427" localSheetId="0">'0503721'!$B$69:$J$69</definedName>
    <definedName name="TR_30200296437_2366218226" localSheetId="0">'0503721'!$B$35:$J$35</definedName>
    <definedName name="TR_30200296437_2366218227" localSheetId="0">'0503721'!$B$36:$J$36</definedName>
    <definedName name="TR_30200296447" localSheetId="0">'0503721'!$B$44:$J$44</definedName>
    <definedName name="TR_30200296457_2366218257" localSheetId="0">'0503721'!$B$88:$J$88</definedName>
    <definedName name="TR_30200296457_2366218258" localSheetId="0">'0503721'!$B$89:$J$89</definedName>
    <definedName name="TR_30200296467" localSheetId="0">'0503721'!$B$19:$J$19</definedName>
    <definedName name="TR_30200296477" localSheetId="0">'0503721'!$B$25:$J$25</definedName>
    <definedName name="TR_30200296487" localSheetId="0">'0503721'!$C$182:$H$191</definedName>
    <definedName name="TR_30200296497_2366218220" localSheetId="0">'0503721'!$B$28:$J$28</definedName>
    <definedName name="TR_30200296497_2366218221" localSheetId="0">'0503721'!$B$29:$J$29</definedName>
    <definedName name="TR_30200296507_2366218233" localSheetId="0">'0503721'!$B$52:$J$52</definedName>
    <definedName name="TR_30200296507_2366218235" localSheetId="0">'0503721'!$B$53:$J$53</definedName>
    <definedName name="TR_30200296507_2366218236" localSheetId="0">'0503721'!$B$54:$J$54</definedName>
    <definedName name="TR_30200296517_2366218253" localSheetId="0">'0503721'!$B$76:$J$76</definedName>
    <definedName name="TR_30200296517_2366218254" localSheetId="0">'0503721'!$B$77:$J$77</definedName>
    <definedName name="TR_30200296527_2366218213" localSheetId="0">'0503721'!$B$22:$J$22</definedName>
    <definedName name="TR_30200296537" localSheetId="0">'0503721'!$B$109:$J$109</definedName>
    <definedName name="TR_30200296547_2366218239" localSheetId="0">'0503721'!$B$57:$J$57</definedName>
    <definedName name="TR_30200296547_2366218240" localSheetId="0">'0503721'!$B$58:$J$58</definedName>
    <definedName name="TR_30200296547_2366218241" localSheetId="0">'0503721'!$B$59:$J$59</definedName>
    <definedName name="TR_30200296547_2366218242" localSheetId="0">'0503721'!$B$60:$J$60</definedName>
    <definedName name="TR_30200296557" localSheetId="0">'0503721'!$B$32:$J$32</definedName>
    <definedName name="TR_30200296567" localSheetId="0">'0503721'!$B$66:$J$66</definedName>
    <definedName name="TR_30200296577_2366218247" localSheetId="0">'0503721'!$B$72:$J$72</definedName>
    <definedName name="TR_30200296577_2366218249" localSheetId="0">'0503721'!$B$73:$J$73</definedName>
    <definedName name="TR_30200296587_2366218230" localSheetId="0">'0503721'!$B$47:$J$47</definedName>
    <definedName name="TR_30200296587_2366218231" localSheetId="0">'0503721'!$B$48:$J$48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G154" s="1"/>
  <c r="F155"/>
  <c r="E155"/>
  <c r="F154"/>
  <c r="E154"/>
  <c r="H148"/>
  <c r="H147"/>
  <c r="H146" s="1"/>
  <c r="G146"/>
  <c r="F146"/>
  <c r="E146"/>
  <c r="H145"/>
  <c r="H144"/>
  <c r="H143" s="1"/>
  <c r="G143"/>
  <c r="F143"/>
  <c r="E143"/>
  <c r="H142"/>
  <c r="H141"/>
  <c r="H140" s="1"/>
  <c r="G140"/>
  <c r="F140"/>
  <c r="E140"/>
  <c r="H139"/>
  <c r="H138"/>
  <c r="H137" s="1"/>
  <c r="G137"/>
  <c r="F137"/>
  <c r="E137"/>
  <c r="H136"/>
  <c r="H135"/>
  <c r="H134" s="1"/>
  <c r="G134"/>
  <c r="F134"/>
  <c r="E134"/>
  <c r="H133"/>
  <c r="H132"/>
  <c r="H131" s="1"/>
  <c r="H130" s="1"/>
  <c r="G131"/>
  <c r="G130" s="1"/>
  <c r="G129" s="1"/>
  <c r="F131"/>
  <c r="F130" s="1"/>
  <c r="F129" s="1"/>
  <c r="E131"/>
  <c r="E130"/>
  <c r="E129" s="1"/>
  <c r="E91" s="1"/>
  <c r="H128"/>
  <c r="H127"/>
  <c r="H125" s="1"/>
  <c r="H126"/>
  <c r="G125"/>
  <c r="F125"/>
  <c r="E125"/>
  <c r="H124"/>
  <c r="H117" s="1"/>
  <c r="H123"/>
  <c r="G117"/>
  <c r="F117"/>
  <c r="E117"/>
  <c r="H116"/>
  <c r="H114" s="1"/>
  <c r="H115"/>
  <c r="G114"/>
  <c r="F114"/>
  <c r="E114"/>
  <c r="H113"/>
  <c r="H111" s="1"/>
  <c r="H112"/>
  <c r="G111"/>
  <c r="F111"/>
  <c r="E111"/>
  <c r="H109"/>
  <c r="H108"/>
  <c r="H106"/>
  <c r="H105"/>
  <c r="H104"/>
  <c r="G104"/>
  <c r="F104"/>
  <c r="E104"/>
  <c r="H103"/>
  <c r="H101" s="1"/>
  <c r="H102"/>
  <c r="G101"/>
  <c r="F101"/>
  <c r="E101"/>
  <c r="H100"/>
  <c r="H98" s="1"/>
  <c r="H99"/>
  <c r="G98"/>
  <c r="F98"/>
  <c r="E98"/>
  <c r="H97"/>
  <c r="H95" s="1"/>
  <c r="H96"/>
  <c r="G95"/>
  <c r="G94" s="1"/>
  <c r="G91" s="1"/>
  <c r="F95"/>
  <c r="F94" s="1"/>
  <c r="E95"/>
  <c r="E94"/>
  <c r="H93"/>
  <c r="H89"/>
  <c r="H88"/>
  <c r="H87" s="1"/>
  <c r="G87"/>
  <c r="F87"/>
  <c r="E87"/>
  <c r="H80"/>
  <c r="H79"/>
  <c r="G79"/>
  <c r="F79"/>
  <c r="E79"/>
  <c r="H77"/>
  <c r="H75" s="1"/>
  <c r="H76"/>
  <c r="G75"/>
  <c r="F75"/>
  <c r="E75"/>
  <c r="H73"/>
  <c r="H71" s="1"/>
  <c r="H72"/>
  <c r="G71"/>
  <c r="F71"/>
  <c r="E71"/>
  <c r="H69"/>
  <c r="H68" s="1"/>
  <c r="G68"/>
  <c r="F68"/>
  <c r="E68"/>
  <c r="H66"/>
  <c r="H65"/>
  <c r="G65"/>
  <c r="F65"/>
  <c r="E65"/>
  <c r="H63"/>
  <c r="H62" s="1"/>
  <c r="G62"/>
  <c r="F62"/>
  <c r="E62"/>
  <c r="H60"/>
  <c r="H59"/>
  <c r="H58"/>
  <c r="H57"/>
  <c r="H56" s="1"/>
  <c r="G56"/>
  <c r="F56"/>
  <c r="E56"/>
  <c r="E50" s="1"/>
  <c r="H54"/>
  <c r="H53"/>
  <c r="H51" s="1"/>
  <c r="H52"/>
  <c r="G51"/>
  <c r="G50" s="1"/>
  <c r="F51"/>
  <c r="F50" s="1"/>
  <c r="E51"/>
  <c r="H48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H27"/>
  <c r="G27"/>
  <c r="F27"/>
  <c r="E27"/>
  <c r="H25"/>
  <c r="H24" s="1"/>
  <c r="G24"/>
  <c r="F24"/>
  <c r="E24"/>
  <c r="H22"/>
  <c r="H21"/>
  <c r="G21"/>
  <c r="F21"/>
  <c r="E21"/>
  <c r="H19"/>
  <c r="H18" s="1"/>
  <c r="H17" s="1"/>
  <c r="G18"/>
  <c r="F18"/>
  <c r="F17" s="1"/>
  <c r="F92" s="1"/>
  <c r="E18"/>
  <c r="E17" s="1"/>
  <c r="G17"/>
  <c r="G92" s="1"/>
  <c r="H50" l="1"/>
  <c r="H94"/>
  <c r="F91"/>
  <c r="H92"/>
  <c r="H154"/>
  <c r="H129" s="1"/>
  <c r="E92"/>
  <c r="H91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<sst xmlns="http://schemas.openxmlformats.org/spreadsheetml/2006/main" count="456" uniqueCount="330">
  <si>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</si>
  <si>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</si>
  <si>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</si>
  <si>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</si>
  <si>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</si>
  <si>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</si>
  <si>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</si>
  <si>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</si>
  <si>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</si>
  <si>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</si>
  <si>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</si>
  <si>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</si>
  <si>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</si>
  <si>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</si>
  <si>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</si>
  <si>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</si>
  <si>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</si>
  <si>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</si>
  <si>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</si>
  <si>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</si>
  <si>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</si>
  <si>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</si>
  <si>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</si>
  <si>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</si>
  <si>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14740000221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</si>
  <si>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</si>
  <si>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</si>
  <si>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</si>
  <si>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</si>
  <si>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</si>
  <si>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</si>
  <si>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</si>
  <si>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</si>
  <si>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</si>
  <si>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</si>
  <si>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</si>
  <si>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</si>
  <si>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</si>
  <si>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</si>
  <si>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</si>
  <si>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</si>
  <si>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</si>
  <si>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</si>
  <si>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</si>
  <si>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</si>
  <si>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</si>
  <si>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</si>
  <si>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</si>
  <si>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</si>
  <si>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</si>
  <si>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</si>
  <si>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</si>
  <si>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</si>
  <si>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</si>
  <si>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</si>
  <si>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</si>
  <si>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</si>
  <si>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</si>
  <si>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</si>
  <si>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</si>
  <si>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</si>
  <si>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</si>
  <si>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</si>
  <si>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</si>
  <si>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</si>
  <si>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</si>
  <si>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</si>
  <si>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</si>
  <si>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</si>
  <si>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</si>
  <si>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</si>
  <si>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</si>
  <si>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</si>
  <si>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</si>
  <si>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</si>
  <si>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</si>
  <si>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</si>
  <si>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</si>
  <si>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</si>
  <si>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</si>
  <si>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</si>
  <si>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</si>
  <si>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</si>
  <si>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</si>
  <si>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</si>
  <si>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</si>
  <si>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</si>
  <si>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</si>
  <si>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</si>
  <si>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</si>
  <si>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</si>
  <si>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</si>
  <si>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</si>
  <si>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</si>
  <si>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</si>
  <si>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</si>
  <si>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</si>
  <si>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</si>
  <si>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</si>
  <si>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</si>
  <si>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</si>
  <si>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</si>
  <si>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</si>
  <si>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</si>
  <si>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</si>
  <si>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</si>
  <si>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</si>
  <si>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</si>
  <si>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</si>
  <si>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</si>
  <si>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</si>
  <si>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</si>
  <si>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</si>
  <si>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</si>
  <si>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</si>
  <si>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</si>
  <si>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</si>
  <si>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</si>
  <si>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</si>
  <si>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</si>
  <si>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</si>
  <si>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</si>
  <si>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</si>
  <si>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</si>
  <si>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</si>
  <si>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</si>
  <si>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</si>
  <si>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</si>
  <si>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</si>
  <si>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</si>
  <si>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</si>
  <si>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</si>
  <si>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</si>
  <si>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</si>
  <si>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</si>
  <si>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</si>
  <si>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</si>
  <si>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</si>
  <si>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</si>
  <si>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</si>
  <si>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</si>
  <si>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</si>
  <si>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</si>
  <si>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</si>
  <si>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</si>
  <si>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</si>
  <si>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</si>
  <si>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</si>
  <si>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</si>
  <si>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</si>
  <si>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</si>
  <si>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</si>
  <si>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</si>
  <si>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</si>
  <si>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</si>
  <si>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</si>
  <si>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</si>
  <si>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</si>
  <si>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</si>
  <si>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</si>
  <si>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</si>
  <si>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</si>
  <si>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</si>
  <si>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</si>
  <si>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</si>
  <si>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</si>
  <si>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</si>
  <si>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</si>
  <si>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</si>
  <si>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</si>
  <si>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</si>
  <si>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</si>
  <si>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</si>
  <si>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</si>
  <si>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</si>
  <si>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</si>
  <si>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</si>
  <si>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</si>
  <si>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</si>
  <si>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</si>
  <si>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</si>
  <si>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</si>
  <si>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</si>
  <si>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</si>
  <si>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</si>
  <si>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</si>
  <si>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</si>
  <si>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</si>
  <si>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</si>
  <si>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</si>
  <si>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</si>
  <si>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</si>
  <si>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</si>
  <si>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</si>
  <si>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</si>
  <si>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</si>
  <si>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</si>
  <si>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</si>
  <si>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</si>
  <si>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</si>
  <si>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</si>
  <si>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</si>
  <si>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</si>
  <si>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</si>
  <si>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</si>
  <si>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</si>
  <si>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</si>
  <si>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</si>
  <si>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</si>
  <si>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</si>
  <si>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</si>
  <si>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</si>
  <si>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</si>
  <si>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</si>
  <si>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</si>
  <si>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</si>
  <si>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</si>
  <si>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</si>
  <si>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</si>
  <si>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</si>
  <si>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</si>
  <si>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</si>
  <si>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</si>
  <si>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</si>
  <si>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</si>
  <si>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</si>
  <si>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</si>
  <si>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</si>
  <si>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</si>
  <si>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</si>
  <si>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</si>
  <si>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</si>
  <si>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</si>
  <si>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</si>
  <si>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</si>
  <si>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</si>
  <si>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</si>
  <si>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</si>
  <si>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</si>
  <si>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</si>
  <si>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</si>
  <si>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</si>
  <si>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</si>
  <si>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</si>
  <si>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</si>
  <si>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</si>
  <si>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</si>
  <si>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</si>
  <si>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</si>
  <si>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</si>
  <si>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</si>
  <si>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</si>
  <si>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</si>
  <si>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</si>
  <si>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</si>
  <si>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</si>
  <si>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</si>
  <si>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</si>
  <si>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</si>
  <si>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</si>
  <si>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</si>
  <si>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</si>
  <si>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</si>
  <si>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</si>
  <si>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</si>
  <si>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</si>
  <si>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</si>
  <si>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</si>
  <si>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</si>
  <si>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</si>
  <si>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</si>
  <si>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</si>
  <si>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</si>
  <si>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</si>
  <si>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</si>
  <si>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</si>
  <si>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</si>
  <si>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</si>
  <si>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</si>
  <si>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</si>
  <si>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</si>
  <si>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</si>
  <si>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</si>
  <si>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</si>
  <si>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</si>
  <si>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</si>
  <si>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</si>
  <si>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</si>
  <si>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</si>
  <si>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</si>
  <si>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</si>
  <si>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</si>
  <si>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</si>
  <si>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</si>
  <si>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</si>
  <si>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</si>
  <si>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</si>
  <si>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</si>
  <si>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</si>
  <si>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Васютин Д.Ю.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</si>
  <si>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</si>
  <si>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</si>
  <si>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</si>
  <si>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</si>
  <si>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</si>
  <si>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</si>
  <si>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</si>
  <si>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</si>
  <si>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</si>
  <si>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</si>
  <si>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</si>
  <si>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</si>
  <si>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</si>
  <si>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</si>
  <si>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</si>
  <si>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</si>
  <si>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</si>
  <si>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</si>
  <si>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</si>
  <si>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</si>
  <si>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</si>
  <si>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</si>
  <si>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</si>
  <si>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 Н.В.</t>
  </si>
  <si>
    <t>Чайка Е. В.</t>
  </si>
  <si>
    <t>и.о.директора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</si>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</sst>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7" zoomScaleNormal="100" workbookViewId="0">
      <selection activeCell="B163" sqref="B16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3128030660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E18+E21+E24+E27+E31+E34+E43+E46</f>
        <v>1166625.6500000001</v>
      </c>
      <c r="F17" s="40">
        <f>F18+F21+F24+F27+F31+F34+F43+F46</f>
        <v>35991321.189999998</v>
      </c>
      <c r="G17" s="40">
        <f>G18+G21+G24+G27+G31+G34+G43+G46</f>
        <v>71097.899999999994</v>
      </c>
      <c r="H17" s="41">
        <f>H18+H21+H24+H27+H31+H34+H43+H46</f>
        <v>37229044.740000002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29826316.370000001</v>
      </c>
      <c r="G21" s="45">
        <f>SUM(G22:G23)</f>
        <v>22238.400000000001</v>
      </c>
      <c r="H21" s="46">
        <f>SUM(H22:H23)</f>
        <v>29848554.77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29826316.370000001</v>
      </c>
      <c r="G22" s="62">
        <v>22238.400000000001</v>
      </c>
      <c r="H22" s="59">
        <f>SUM(E22:G22)</f>
        <v>29848554.77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SUM(E28:E30)</f>
        <v>1161133.78</v>
      </c>
      <c r="F27" s="45">
        <f>SUM(F28:F30)</f>
        <v>0</v>
      </c>
      <c r="G27" s="45">
        <f>SUM(G28:G30)</f>
        <v>23200</v>
      </c>
      <c r="H27" s="46">
        <f>SUM(H28:H30)</f>
        <v>1184333.78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1161133.78</v>
      </c>
      <c r="F28" s="57">
        <v>0</v>
      </c>
      <c r="G28" s="62">
        <v>0</v>
      </c>
      <c r="H28" s="59">
        <f>SUM(E28:G28)</f>
        <v>1161133.78</v>
      </c>
    </row>
    <row r="29" spans="2:10" s="6" customFormat="1" ht="33.75">
      <c r="B29" s="60" t="s">
        <v>83</v>
      </c>
      <c r="C29" s="55" t="s">
        <v>79</v>
      </c>
      <c r="D29" s="61" t="s">
        <v>84</v>
      </c>
      <c r="E29" s="62">
        <v>0</v>
      </c>
      <c r="F29" s="57">
        <v>0</v>
      </c>
      <c r="G29" s="62">
        <v>23200</v>
      </c>
      <c r="H29" s="59">
        <f>SUM(E29:G29)</f>
        <v>23200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-703886.75</v>
      </c>
      <c r="G34" s="45">
        <f>SUM(G35:G37)</f>
        <v>25659.5</v>
      </c>
      <c r="H34" s="46">
        <f>SUM(H35:H37)</f>
        <v>-678227.25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>
        <v>0</v>
      </c>
      <c r="F35" s="64">
        <v>-1987605.95</v>
      </c>
      <c r="G35" s="64">
        <v>25659.5</v>
      </c>
      <c r="H35" s="59">
        <f>SUM(E35:G35)</f>
        <v>-1961946.45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>
        <v>0</v>
      </c>
      <c r="F36" s="64">
        <v>1283719.2</v>
      </c>
      <c r="G36" s="64">
        <v>0</v>
      </c>
      <c r="H36" s="59">
        <f>SUM(E36:G36)</f>
        <v>1283719.2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SUM(E47:E49)</f>
        <v>5491.87</v>
      </c>
      <c r="F46" s="88">
        <f>SUM(F47:F49)</f>
        <v>6868891.5699999994</v>
      </c>
      <c r="G46" s="88">
        <f>SUM(G47:G49)</f>
        <v>0</v>
      </c>
      <c r="H46" s="89">
        <f>SUM(H47:H49)</f>
        <v>6874383.4399999995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5491.87</v>
      </c>
      <c r="F47" s="92">
        <v>41024.35</v>
      </c>
      <c r="G47" s="92">
        <v>0</v>
      </c>
      <c r="H47" s="87">
        <f>SUM(E47:G47)</f>
        <v>46516.22</v>
      </c>
    </row>
    <row r="48" spans="2:10" s="6" customFormat="1" ht="33.75">
      <c r="B48" s="90" t="s">
        <v>107</v>
      </c>
      <c r="C48" s="83" t="s">
        <v>103</v>
      </c>
      <c r="D48" s="91" t="s">
        <v>108</v>
      </c>
      <c r="E48" s="92">
        <v>0</v>
      </c>
      <c r="F48" s="92">
        <v>6827867.2199999997</v>
      </c>
      <c r="G48" s="92">
        <v>0</v>
      </c>
      <c r="H48" s="87">
        <f>SUM(E48:G48)</f>
        <v>6827867.2199999997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80</v>
      </c>
      <c r="D50" s="44" t="s">
        <v>110</v>
      </c>
      <c r="E50" s="94">
        <f>E51+E56+E62+E65+E68+E71+E75+E79+E87</f>
        <v>1166625.6500000001</v>
      </c>
      <c r="F50" s="94">
        <f>F51+F56+F62+F65+F68+F71+F75+F79+F87</f>
        <v>31165343.800000004</v>
      </c>
      <c r="G50" s="94">
        <f>G51+G56+G62+G65+G68+G71+G75+G79+G87</f>
        <v>93384.94</v>
      </c>
      <c r="H50" s="95">
        <f>H51+H56+H62+H65+H68+H71+H75+H79+H87</f>
        <v>32425354.390000001</v>
      </c>
    </row>
    <row r="51" spans="2:10" s="6" customFormat="1" ht="12">
      <c r="B51" s="42" t="s">
        <v>111</v>
      </c>
      <c r="C51" s="43" t="s">
        <v>87</v>
      </c>
      <c r="D51" s="44" t="s">
        <v>112</v>
      </c>
      <c r="E51" s="88">
        <f>SUM(E52:E55)</f>
        <v>823026.71</v>
      </c>
      <c r="F51" s="88">
        <f>SUM(F52:F55)</f>
        <v>21140281.310000002</v>
      </c>
      <c r="G51" s="88">
        <f>SUM(G52:G55)</f>
        <v>0</v>
      </c>
      <c r="H51" s="89">
        <f>SUM(H52:H55)</f>
        <v>21963308.02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230703.95</v>
      </c>
      <c r="F52" s="96">
        <v>16236775.33</v>
      </c>
      <c r="G52" s="96">
        <v>0</v>
      </c>
      <c r="H52" s="87">
        <f>SUM(E52:G52)</f>
        <v>16467479.279999999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69672.72</v>
      </c>
      <c r="F53" s="96">
        <v>4903505.9800000004</v>
      </c>
      <c r="G53" s="96">
        <v>0</v>
      </c>
      <c r="H53" s="87">
        <f t="shared" ref="H53:H54" si="0">SUM(E53:G53)</f>
        <v>4973178.7</v>
      </c>
    </row>
    <row r="54" spans="2:10" s="6" customFormat="1" ht="11.25">
      <c r="B54" s="90" t="s">
        <v>117</v>
      </c>
      <c r="C54" s="83" t="s">
        <v>87</v>
      </c>
      <c r="D54" s="91" t="s">
        <v>118</v>
      </c>
      <c r="E54" s="96">
        <v>522650.04</v>
      </c>
      <c r="F54" s="96">
        <v>0</v>
      </c>
      <c r="G54" s="96">
        <v>0</v>
      </c>
      <c r="H54" s="87">
        <f t="shared" si="0"/>
        <v>522650.04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90</v>
      </c>
      <c r="D56" s="44" t="s">
        <v>120</v>
      </c>
      <c r="E56" s="88">
        <f>SUM(E57:E61)</f>
        <v>0</v>
      </c>
      <c r="F56" s="88">
        <f>SUM(F57:F61)</f>
        <v>6954443.6000000006</v>
      </c>
      <c r="G56" s="88">
        <f>SUM(G57:G61)</f>
        <v>78128.2</v>
      </c>
      <c r="H56" s="89">
        <f>SUM(H57:H61)</f>
        <v>7032571.8000000007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39931.199999999997</v>
      </c>
      <c r="G57" s="96">
        <v>0</v>
      </c>
      <c r="H57" s="87">
        <f>SUM(E57:G57)</f>
        <v>39931.199999999997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2890073.95</v>
      </c>
      <c r="G58" s="96">
        <v>0</v>
      </c>
      <c r="H58" s="87">
        <f t="shared" ref="H58:H60" si="1">SUM(E58:G58)</f>
        <v>2890073.95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308876.84999999998</v>
      </c>
      <c r="G59" s="96">
        <v>0</v>
      </c>
      <c r="H59" s="87">
        <f t="shared" si="1"/>
        <v>308876.84999999998</v>
      </c>
    </row>
    <row r="60" spans="2:10" s="6" customFormat="1" ht="11.25">
      <c r="B60" s="90" t="s">
        <v>127</v>
      </c>
      <c r="C60" s="83" t="s">
        <v>90</v>
      </c>
      <c r="D60" s="91" t="s">
        <v>128</v>
      </c>
      <c r="E60" s="96">
        <v>0</v>
      </c>
      <c r="F60" s="96">
        <v>3715561.6</v>
      </c>
      <c r="G60" s="96">
        <v>78128.2</v>
      </c>
      <c r="H60" s="87">
        <f t="shared" si="1"/>
        <v>3793689.8000000003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129</v>
      </c>
      <c r="C62" s="43" t="s">
        <v>104</v>
      </c>
      <c r="D62" s="44" t="s">
        <v>130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131</v>
      </c>
      <c r="C65" s="43" t="s">
        <v>112</v>
      </c>
      <c r="D65" s="44" t="s">
        <v>132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133</v>
      </c>
      <c r="C68" s="43" t="s">
        <v>130</v>
      </c>
      <c r="D68" s="44" t="s">
        <v>134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135</v>
      </c>
      <c r="C71" s="43" t="s">
        <v>132</v>
      </c>
      <c r="D71" s="44" t="s">
        <v>136</v>
      </c>
      <c r="E71" s="88">
        <f>SUM(E72:E74)</f>
        <v>338107.07</v>
      </c>
      <c r="F71" s="88">
        <f>SUM(F72:F74)</f>
        <v>64914.64</v>
      </c>
      <c r="G71" s="88">
        <f>SUM(G72:G74)</f>
        <v>0</v>
      </c>
      <c r="H71" s="88">
        <f>SUM(H72:H74)</f>
        <v>403021.70999999996</v>
      </c>
    </row>
    <row r="72" spans="2:10" s="6" customFormat="1" ht="22.5">
      <c r="B72" s="90" t="s">
        <v>137</v>
      </c>
      <c r="C72" s="83" t="s">
        <v>132</v>
      </c>
      <c r="D72" s="91" t="s">
        <v>138</v>
      </c>
      <c r="E72" s="96">
        <v>93583.17</v>
      </c>
      <c r="F72" s="96">
        <v>0</v>
      </c>
      <c r="G72" s="96">
        <v>0</v>
      </c>
      <c r="H72" s="87">
        <f>SUM(E72:G72)</f>
        <v>93583.17</v>
      </c>
    </row>
    <row r="73" spans="2:10" s="6" customFormat="1" ht="11.25">
      <c r="B73" s="90" t="s">
        <v>139</v>
      </c>
      <c r="C73" s="83" t="s">
        <v>132</v>
      </c>
      <c r="D73" s="91" t="s">
        <v>140</v>
      </c>
      <c r="E73" s="96">
        <v>244523.9</v>
      </c>
      <c r="F73" s="96">
        <v>64914.64</v>
      </c>
      <c r="G73" s="96">
        <v>0</v>
      </c>
      <c r="H73" s="87">
        <f>SUM(E73:G73)</f>
        <v>309438.53999999998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141</v>
      </c>
      <c r="C75" s="43" t="s">
        <v>134</v>
      </c>
      <c r="D75" s="44" t="s">
        <v>142</v>
      </c>
      <c r="E75" s="88">
        <f>SUM(E76:E78)</f>
        <v>5491.87</v>
      </c>
      <c r="F75" s="88">
        <f>SUM(F76:F78)</f>
        <v>2365157.25</v>
      </c>
      <c r="G75" s="88">
        <f>SUM(G76:G78)</f>
        <v>15256</v>
      </c>
      <c r="H75" s="89">
        <f>SUM(H76:H78)</f>
        <v>2385905.12</v>
      </c>
    </row>
    <row r="76" spans="2:10" s="6" customFormat="1" ht="11.25">
      <c r="B76" s="90" t="s">
        <v>143</v>
      </c>
      <c r="C76" s="83" t="s">
        <v>134</v>
      </c>
      <c r="D76" s="91" t="s">
        <v>144</v>
      </c>
      <c r="E76" s="96">
        <v>0</v>
      </c>
      <c r="F76" s="96">
        <v>2227453.69</v>
      </c>
      <c r="G76" s="96">
        <v>0</v>
      </c>
      <c r="H76" s="87">
        <f>SUM(E76:G76)</f>
        <v>2227453.69</v>
      </c>
    </row>
    <row r="77" spans="2:10" s="6" customFormat="1" ht="11.25">
      <c r="B77" s="90" t="s">
        <v>145</v>
      </c>
      <c r="C77" s="83" t="s">
        <v>134</v>
      </c>
      <c r="D77" s="91" t="s">
        <v>146</v>
      </c>
      <c r="E77" s="96">
        <v>5491.87</v>
      </c>
      <c r="F77" s="96">
        <v>137703.56</v>
      </c>
      <c r="G77" s="96">
        <v>15256</v>
      </c>
      <c r="H77" s="87">
        <f>SUM(E77:G77)</f>
        <v>158451.43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147</v>
      </c>
      <c r="C79" s="43" t="s">
        <v>136</v>
      </c>
      <c r="D79" s="44" t="s">
        <v>148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53"/>
      <c r="J80" s="53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149</v>
      </c>
    </row>
    <row r="83" spans="2:8" s="6" customFormat="1" ht="12.2" customHeight="1">
      <c r="B83" s="101"/>
      <c r="C83" s="22" t="s">
        <v>41</v>
      </c>
      <c r="D83" s="193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94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95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150</v>
      </c>
      <c r="C87" s="38" t="s">
        <v>142</v>
      </c>
      <c r="D87" s="39" t="s">
        <v>151</v>
      </c>
      <c r="E87" s="75">
        <f>SUM(E88:E90)</f>
        <v>0</v>
      </c>
      <c r="F87" s="75">
        <f>SUM(F88:F90)</f>
        <v>640547</v>
      </c>
      <c r="G87" s="75">
        <f>SUM(G88:G90)</f>
        <v>0.74</v>
      </c>
      <c r="H87" s="76">
        <f>SUM(H88:H90)</f>
        <v>640547.74</v>
      </c>
    </row>
    <row r="88" spans="2:8" s="6" customFormat="1" ht="11.25">
      <c r="B88" s="90" t="s">
        <v>152</v>
      </c>
      <c r="C88" s="83" t="s">
        <v>142</v>
      </c>
      <c r="D88" s="91" t="s">
        <v>153</v>
      </c>
      <c r="E88" s="96">
        <v>0</v>
      </c>
      <c r="F88" s="96">
        <v>640547</v>
      </c>
      <c r="G88" s="96">
        <v>0</v>
      </c>
      <c r="H88" s="87">
        <f>SUM(E88:G88)</f>
        <v>640547</v>
      </c>
    </row>
    <row r="89" spans="2:8" s="6" customFormat="1" ht="22.5">
      <c r="B89" s="90" t="s">
        <v>154</v>
      </c>
      <c r="C89" s="83" t="s">
        <v>142</v>
      </c>
      <c r="D89" s="91" t="s">
        <v>155</v>
      </c>
      <c r="E89" s="96">
        <v>0</v>
      </c>
      <c r="F89" s="96">
        <v>0</v>
      </c>
      <c r="G89" s="96">
        <v>0.74</v>
      </c>
      <c r="H89" s="87">
        <f>SUM(E89:G89)</f>
        <v>0.74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156</v>
      </c>
      <c r="C91" s="43" t="s">
        <v>157</v>
      </c>
      <c r="D91" s="44"/>
      <c r="E91" s="88">
        <f>E94+E129</f>
        <v>0</v>
      </c>
      <c r="F91" s="88">
        <f>F94+F129</f>
        <v>4825977.3899999913</v>
      </c>
      <c r="G91" s="88">
        <f>G94+G129</f>
        <v>-33367.039999999964</v>
      </c>
      <c r="H91" s="89">
        <f>H94+H129</f>
        <v>4792610.3499999922</v>
      </c>
    </row>
    <row r="92" spans="2:8" s="6" customFormat="1" ht="15" customHeight="1">
      <c r="B92" s="42" t="s">
        <v>158</v>
      </c>
      <c r="C92" s="43" t="s">
        <v>159</v>
      </c>
      <c r="D92" s="44"/>
      <c r="E92" s="110">
        <f>E17-E50</f>
        <v>0</v>
      </c>
      <c r="F92" s="110">
        <f>F17-F50</f>
        <v>4825977.3899999931</v>
      </c>
      <c r="G92" s="110">
        <f>G17-G50</f>
        <v>-22287.040000000008</v>
      </c>
      <c r="H92" s="111">
        <f>H17-H50</f>
        <v>4803690.3500000015</v>
      </c>
    </row>
    <row r="93" spans="2:8" s="6" customFormat="1" ht="15" customHeight="1">
      <c r="B93" s="42" t="s">
        <v>160</v>
      </c>
      <c r="C93" s="43" t="s">
        <v>161</v>
      </c>
      <c r="D93" s="44"/>
      <c r="E93" s="92">
        <v>0</v>
      </c>
      <c r="F93" s="96">
        <v>0</v>
      </c>
      <c r="G93" s="96">
        <v>11080</v>
      </c>
      <c r="H93" s="87">
        <f>SUM(E93:G93)</f>
        <v>11080</v>
      </c>
    </row>
    <row r="94" spans="2:8" s="6" customFormat="1" ht="22.5">
      <c r="B94" s="109" t="s">
        <v>162</v>
      </c>
      <c r="C94" s="43" t="s">
        <v>163</v>
      </c>
      <c r="D94" s="44"/>
      <c r="E94" s="94">
        <f>E95+E98+E101+E104+E111+E114+E117+E128+E125</f>
        <v>0</v>
      </c>
      <c r="F94" s="94">
        <f>F95+F98+F101+F104+F111+F114+F117+F128+F125</f>
        <v>7240333.8499999996</v>
      </c>
      <c r="G94" s="94">
        <f>G95+G98+G101+G104+G111+G114+G117+G128+G125</f>
        <v>-15256</v>
      </c>
      <c r="H94" s="95">
        <f>H95+H98+H101+H104+H111+H114+H117+H128+H125</f>
        <v>7225077.8499999996</v>
      </c>
    </row>
    <row r="95" spans="2:8" s="6" customFormat="1" ht="15" customHeight="1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6020164.1799999997</v>
      </c>
      <c r="G95" s="88">
        <f>G96-G97</f>
        <v>0</v>
      </c>
      <c r="H95" s="89">
        <f>H96-H97</f>
        <v>6020164.1799999997</v>
      </c>
    </row>
    <row r="96" spans="2:8" s="6" customFormat="1" ht="11.25">
      <c r="B96" s="112" t="s">
        <v>166</v>
      </c>
      <c r="C96" s="43" t="s">
        <v>167</v>
      </c>
      <c r="D96" s="44" t="s">
        <v>163</v>
      </c>
      <c r="E96" s="96">
        <v>0</v>
      </c>
      <c r="F96" s="96">
        <v>10779652.529999999</v>
      </c>
      <c r="G96" s="96">
        <v>0</v>
      </c>
      <c r="H96" s="87">
        <f>SUM(E96:G96)</f>
        <v>10779652.529999999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>
        <v>0</v>
      </c>
      <c r="F97" s="96">
        <v>4759488.3499999996</v>
      </c>
      <c r="G97" s="96">
        <v>0</v>
      </c>
      <c r="H97" s="87">
        <f>SUM(E97:G97)</f>
        <v>4759488.3499999996</v>
      </c>
    </row>
    <row r="98" spans="2:10" s="6" customFormat="1" ht="12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178</v>
      </c>
      <c r="C101" s="43" t="s">
        <v>179</v>
      </c>
      <c r="D101" s="44"/>
      <c r="E101" s="88">
        <f>E102-E103</f>
        <v>0</v>
      </c>
      <c r="F101" s="88">
        <f>F102-F103</f>
        <v>1283719.2</v>
      </c>
      <c r="G101" s="88">
        <f>G102-G103</f>
        <v>0</v>
      </c>
      <c r="H101" s="89">
        <f>H102-H103</f>
        <v>1283719.2</v>
      </c>
    </row>
    <row r="102" spans="2:10" s="6" customFormat="1" ht="11.25">
      <c r="B102" s="112" t="s">
        <v>180</v>
      </c>
      <c r="C102" s="43" t="s">
        <v>181</v>
      </c>
      <c r="D102" s="44" t="s">
        <v>172</v>
      </c>
      <c r="E102" s="96">
        <v>0</v>
      </c>
      <c r="F102" s="96">
        <v>1283719.2</v>
      </c>
      <c r="G102" s="96">
        <v>0</v>
      </c>
      <c r="H102" s="87">
        <f>SUM(E102:G102)</f>
        <v>1283719.2</v>
      </c>
    </row>
    <row r="103" spans="2:10" s="6" customFormat="1" ht="11.25">
      <c r="B103" s="112" t="s">
        <v>182</v>
      </c>
      <c r="C103" s="43" t="s">
        <v>183</v>
      </c>
      <c r="D103" s="44" t="s">
        <v>184</v>
      </c>
      <c r="E103" s="96"/>
      <c r="F103" s="96"/>
      <c r="G103" s="96"/>
      <c r="H103" s="87">
        <f>SUM(E103:G103)</f>
        <v>0</v>
      </c>
    </row>
    <row r="104" spans="2:10" s="6" customFormat="1" ht="12">
      <c r="B104" s="42" t="s">
        <v>185</v>
      </c>
      <c r="C104" s="43" t="s">
        <v>186</v>
      </c>
      <c r="D104" s="44"/>
      <c r="E104" s="88">
        <f>E105-E108</f>
        <v>0</v>
      </c>
      <c r="F104" s="88">
        <f>F105-F108</f>
        <v>-63549.530000000013</v>
      </c>
      <c r="G104" s="88">
        <f>G105-G108</f>
        <v>-15256</v>
      </c>
      <c r="H104" s="89">
        <f>H105-H108</f>
        <v>-78805.530000000013</v>
      </c>
    </row>
    <row r="105" spans="2:10" s="6" customFormat="1" ht="11.25">
      <c r="B105" s="112" t="s">
        <v>187</v>
      </c>
      <c r="C105" s="43" t="s">
        <v>188</v>
      </c>
      <c r="D105" s="44" t="s">
        <v>189</v>
      </c>
      <c r="E105" s="92">
        <v>5491.87</v>
      </c>
      <c r="F105" s="92">
        <v>74641.67</v>
      </c>
      <c r="G105" s="92">
        <v>25659.5</v>
      </c>
      <c r="H105" s="87">
        <f>SUM(E105:G105)</f>
        <v>105793.04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190</v>
      </c>
      <c r="C108" s="43" t="s">
        <v>191</v>
      </c>
      <c r="D108" s="44" t="s">
        <v>192</v>
      </c>
      <c r="E108" s="92">
        <v>5491.87</v>
      </c>
      <c r="F108" s="92">
        <v>138191.20000000001</v>
      </c>
      <c r="G108" s="92">
        <v>40915.5</v>
      </c>
      <c r="H108" s="87">
        <f>SUM(E108:G108)</f>
        <v>184598.57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193</v>
      </c>
      <c r="C111" s="43" t="s">
        <v>194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195</v>
      </c>
      <c r="C112" s="43" t="s">
        <v>196</v>
      </c>
      <c r="D112" s="44" t="s">
        <v>179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200</v>
      </c>
      <c r="C114" s="113" t="s">
        <v>201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202</v>
      </c>
      <c r="C115" s="43" t="s">
        <v>203</v>
      </c>
      <c r="D115" s="44" t="s">
        <v>186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204</v>
      </c>
      <c r="C116" s="43" t="s">
        <v>205</v>
      </c>
      <c r="D116" s="44" t="s">
        <v>206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207</v>
      </c>
      <c r="C117" s="118" t="s">
        <v>208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209</v>
      </c>
    </row>
    <row r="119" spans="2:8" s="6" customFormat="1" ht="12" customHeight="1">
      <c r="B119" s="101"/>
      <c r="C119" s="22" t="s">
        <v>41</v>
      </c>
      <c r="D119" s="193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94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5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210</v>
      </c>
      <c r="C123" s="124" t="s">
        <v>211</v>
      </c>
      <c r="D123" s="125" t="s">
        <v>212</v>
      </c>
      <c r="E123" s="126">
        <v>0</v>
      </c>
      <c r="F123" s="126">
        <v>30524796.800000001</v>
      </c>
      <c r="G123" s="126">
        <v>22238.400000000001</v>
      </c>
      <c r="H123" s="127">
        <f>SUM(E123:G123)</f>
        <v>30547035.199999999</v>
      </c>
    </row>
    <row r="124" spans="2:8" s="6" customFormat="1" ht="11.25">
      <c r="B124" s="128" t="s">
        <v>213</v>
      </c>
      <c r="C124" s="129" t="s">
        <v>214</v>
      </c>
      <c r="D124" s="130" t="s">
        <v>215</v>
      </c>
      <c r="E124" s="64">
        <v>0</v>
      </c>
      <c r="F124" s="64">
        <v>30524796.800000001</v>
      </c>
      <c r="G124" s="64">
        <v>22238.400000000001</v>
      </c>
      <c r="H124" s="59">
        <f>SUM(E124:G124)</f>
        <v>30547035.199999999</v>
      </c>
    </row>
    <row r="125" spans="2:8" s="6" customFormat="1" ht="12">
      <c r="B125" s="42" t="s">
        <v>216</v>
      </c>
      <c r="C125" s="113" t="s">
        <v>217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218</v>
      </c>
      <c r="C126" s="43" t="s">
        <v>219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213</v>
      </c>
      <c r="C127" s="43" t="s">
        <v>220</v>
      </c>
      <c r="D127" s="44" t="s">
        <v>215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221</v>
      </c>
      <c r="C128" s="129" t="s">
        <v>222</v>
      </c>
      <c r="D128" s="130" t="s">
        <v>215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223</v>
      </c>
      <c r="C129" s="129" t="s">
        <v>224</v>
      </c>
      <c r="D129" s="130"/>
      <c r="E129" s="132">
        <f>E130-E154</f>
        <v>0</v>
      </c>
      <c r="F129" s="132">
        <f>F130-F154</f>
        <v>-2414356.4600000083</v>
      </c>
      <c r="G129" s="132">
        <f>G130-G154</f>
        <v>-18111.039999999964</v>
      </c>
      <c r="H129" s="133">
        <f>H130-H154</f>
        <v>-2432467.5000000075</v>
      </c>
    </row>
    <row r="130" spans="2:8" s="6" customFormat="1" ht="22.5">
      <c r="B130" s="134" t="s">
        <v>225</v>
      </c>
      <c r="C130" s="129" t="s">
        <v>226</v>
      </c>
      <c r="D130" s="130"/>
      <c r="E130" s="135">
        <f>E131+E134+E137+E140+E143+E146</f>
        <v>228991.20000000019</v>
      </c>
      <c r="F130" s="135">
        <f>F131+F134+F137+F140+F143+F146</f>
        <v>-22574525.940000005</v>
      </c>
      <c r="G130" s="135">
        <f>G131+G134+G137+G140+G143+G146</f>
        <v>77464.52</v>
      </c>
      <c r="H130" s="136">
        <f>H131+H134+H137+H140+H143+H146</f>
        <v>-22268070.220000003</v>
      </c>
    </row>
    <row r="131" spans="2:8" s="6" customFormat="1" ht="12">
      <c r="B131" s="42" t="s">
        <v>227</v>
      </c>
      <c r="C131" s="129" t="s">
        <v>228</v>
      </c>
      <c r="D131" s="130"/>
      <c r="E131" s="45">
        <f>E132-E133</f>
        <v>0</v>
      </c>
      <c r="F131" s="45">
        <f>F132-F133</f>
        <v>-21110</v>
      </c>
      <c r="G131" s="45">
        <f>G132-G133</f>
        <v>79564.920000000013</v>
      </c>
      <c r="H131" s="46">
        <f>H132-H133</f>
        <v>58454.919999998063</v>
      </c>
    </row>
    <row r="132" spans="2:8" s="6" customFormat="1" ht="11.25">
      <c r="B132" s="128" t="s">
        <v>229</v>
      </c>
      <c r="C132" s="129" t="s">
        <v>230</v>
      </c>
      <c r="D132" s="130" t="s">
        <v>231</v>
      </c>
      <c r="E132" s="64">
        <v>1213269.55</v>
      </c>
      <c r="F132" s="64">
        <v>29826316.370000001</v>
      </c>
      <c r="G132" s="64">
        <v>258306.95</v>
      </c>
      <c r="H132" s="59">
        <f>SUM(E132:G132)</f>
        <v>31297892.870000001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2">
        <v>1213269.55</v>
      </c>
      <c r="F133" s="62">
        <v>29847426.370000001</v>
      </c>
      <c r="G133" s="62">
        <v>178742.03</v>
      </c>
      <c r="H133" s="59">
        <f>SUM(E133:G133)</f>
        <v>31239437.950000003</v>
      </c>
    </row>
    <row r="134" spans="2:8" s="6" customFormat="1" ht="12">
      <c r="B134" s="117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199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243</v>
      </c>
      <c r="C138" s="129" t="s">
        <v>244</v>
      </c>
      <c r="D138" s="130" t="s">
        <v>245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249</v>
      </c>
      <c r="C140" s="129" t="s">
        <v>250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251</v>
      </c>
      <c r="C141" s="129" t="s">
        <v>252</v>
      </c>
      <c r="D141" s="130" t="s">
        <v>253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257</v>
      </c>
      <c r="C143" s="129" t="s">
        <v>258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259</v>
      </c>
      <c r="C144" s="129" t="s">
        <v>260</v>
      </c>
      <c r="D144" s="130" t="s">
        <v>261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265</v>
      </c>
      <c r="C146" s="129" t="s">
        <v>266</v>
      </c>
      <c r="D146" s="130"/>
      <c r="E146" s="45">
        <f>E147-E148</f>
        <v>228991.20000000019</v>
      </c>
      <c r="F146" s="45">
        <f>F147-F148</f>
        <v>-22553415.940000005</v>
      </c>
      <c r="G146" s="45">
        <f>G147-G148</f>
        <v>-2100.4000000000087</v>
      </c>
      <c r="H146" s="46">
        <f>H147-H148</f>
        <v>-22326525.140000001</v>
      </c>
    </row>
    <row r="147" spans="2:11" s="6" customFormat="1" ht="11.25">
      <c r="B147" s="128" t="s">
        <v>267</v>
      </c>
      <c r="C147" s="129" t="s">
        <v>268</v>
      </c>
      <c r="D147" s="130" t="s">
        <v>269</v>
      </c>
      <c r="E147" s="64">
        <v>2199139.9300000002</v>
      </c>
      <c r="F147" s="64">
        <v>13856470.369999999</v>
      </c>
      <c r="G147" s="64">
        <v>112887.7</v>
      </c>
      <c r="H147" s="59">
        <f>SUM(E147:G147)</f>
        <v>16168497.999999998</v>
      </c>
    </row>
    <row r="148" spans="2:11" s="6" customFormat="1" ht="12" thickBot="1">
      <c r="B148" s="128" t="s">
        <v>270</v>
      </c>
      <c r="C148" s="137" t="s">
        <v>271</v>
      </c>
      <c r="D148" s="138" t="s">
        <v>272</v>
      </c>
      <c r="E148" s="139">
        <v>1970148.73</v>
      </c>
      <c r="F148" s="139">
        <v>36409886.310000002</v>
      </c>
      <c r="G148" s="139">
        <v>114988.1</v>
      </c>
      <c r="H148" s="69">
        <f>SUM(E148:G148)</f>
        <v>38495023.140000001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273</v>
      </c>
    </row>
    <row r="150" spans="2:11" s="6" customFormat="1" ht="9.9499999999999993" customHeight="1">
      <c r="B150" s="21"/>
      <c r="C150" s="22" t="s">
        <v>41</v>
      </c>
      <c r="D150" s="193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94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5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274</v>
      </c>
      <c r="C154" s="38" t="s">
        <v>231</v>
      </c>
      <c r="D154" s="39"/>
      <c r="E154" s="141">
        <f>E155+E158+E161+E164+E165</f>
        <v>228991.2</v>
      </c>
      <c r="F154" s="141">
        <f>F155+F158+F161+F164+F165</f>
        <v>-20160169.479999997</v>
      </c>
      <c r="G154" s="141">
        <f>G155+G158+G161+G164+G165</f>
        <v>95575.559999999969</v>
      </c>
      <c r="H154" s="142">
        <f>H155+H158+H161+H164+H165</f>
        <v>-19835602.719999995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282</v>
      </c>
      <c r="C158" s="43" t="s">
        <v>245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283</v>
      </c>
      <c r="C159" s="43" t="s">
        <v>284</v>
      </c>
      <c r="D159" s="44" t="s">
        <v>285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289</v>
      </c>
      <c r="C161" s="43" t="s">
        <v>253</v>
      </c>
      <c r="D161" s="44"/>
      <c r="E161" s="88">
        <f>E162-E163</f>
        <v>0</v>
      </c>
      <c r="F161" s="88">
        <f>F162-F163</f>
        <v>503123.20000000298</v>
      </c>
      <c r="G161" s="88">
        <f>G162-G163</f>
        <v>95575.559999999969</v>
      </c>
      <c r="H161" s="89">
        <f>H162-H163</f>
        <v>598698.76000000536</v>
      </c>
      <c r="I161" s="144"/>
      <c r="J161" s="143"/>
      <c r="K161" s="143"/>
    </row>
    <row r="162" spans="2:11" s="145" customFormat="1" ht="11.25">
      <c r="B162" s="112" t="s">
        <v>290</v>
      </c>
      <c r="C162" s="43" t="s">
        <v>291</v>
      </c>
      <c r="D162" s="44" t="s">
        <v>292</v>
      </c>
      <c r="E162" s="96">
        <v>1343203.34</v>
      </c>
      <c r="F162" s="96">
        <v>40149279.710000001</v>
      </c>
      <c r="G162" s="96">
        <v>266807.78999999998</v>
      </c>
      <c r="H162" s="87">
        <f>SUM(E162:G162)</f>
        <v>41759290.840000004</v>
      </c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1343203.34</v>
      </c>
      <c r="F163" s="96">
        <v>39646156.509999998</v>
      </c>
      <c r="G163" s="96">
        <v>171232.23</v>
      </c>
      <c r="H163" s="87">
        <f>SUM(E163:G163)</f>
        <v>41160592.079999998</v>
      </c>
    </row>
    <row r="164" spans="2:11" s="145" customFormat="1" ht="12">
      <c r="B164" s="117" t="s">
        <v>296</v>
      </c>
      <c r="C164" s="43" t="s">
        <v>261</v>
      </c>
      <c r="D164" s="44" t="s">
        <v>215</v>
      </c>
      <c r="E164" s="96">
        <v>228991.2</v>
      </c>
      <c r="F164" s="96">
        <v>-20570789.649999999</v>
      </c>
      <c r="G164" s="96">
        <v>0</v>
      </c>
      <c r="H164" s="87">
        <f>SUM(E164:G164)</f>
        <v>-20341798.449999999</v>
      </c>
    </row>
    <row r="165" spans="2:11" s="145" customFormat="1" ht="12.75" thickBot="1">
      <c r="B165" s="117" t="s">
        <v>297</v>
      </c>
      <c r="C165" s="118" t="s">
        <v>269</v>
      </c>
      <c r="D165" s="146" t="s">
        <v>215</v>
      </c>
      <c r="E165" s="147">
        <v>0</v>
      </c>
      <c r="F165" s="147">
        <v>-92503.03</v>
      </c>
      <c r="G165" s="147">
        <v>0</v>
      </c>
      <c r="H165" s="100">
        <f>SUM(E165:G165)</f>
        <v>-92503.03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298</v>
      </c>
      <c r="C167" s="186" t="s">
        <v>299</v>
      </c>
      <c r="D167" s="186"/>
      <c r="E167" s="186"/>
      <c r="F167" s="155" t="s">
        <v>300</v>
      </c>
      <c r="G167" s="156"/>
      <c r="H167" s="157" t="s">
        <v>323</v>
      </c>
      <c r="J167" s="148"/>
      <c r="K167" s="148"/>
    </row>
    <row r="168" spans="2:11" s="145" customFormat="1" ht="10.5" customHeight="1">
      <c r="B168" s="158" t="s">
        <v>301</v>
      </c>
      <c r="C168" s="187" t="s">
        <v>302</v>
      </c>
      <c r="D168" s="187"/>
      <c r="E168" s="187"/>
      <c r="G168" s="158" t="s">
        <v>303</v>
      </c>
      <c r="H168" s="159" t="s">
        <v>302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304</v>
      </c>
      <c r="C170" s="192" t="s">
        <v>305</v>
      </c>
      <c r="D170" s="192"/>
      <c r="E170" s="192"/>
      <c r="F170" s="192"/>
      <c r="G170" s="192"/>
      <c r="H170" s="192"/>
    </row>
    <row r="171" spans="2:11" s="145" customFormat="1" ht="9.75" customHeight="1">
      <c r="B171" s="148"/>
      <c r="C171" s="187" t="s">
        <v>306</v>
      </c>
      <c r="D171" s="187"/>
      <c r="E171" s="187"/>
      <c r="F171" s="187"/>
      <c r="G171" s="187"/>
      <c r="H171" s="187"/>
    </row>
    <row r="172" spans="2:11" s="145" customFormat="1" ht="18.75" customHeight="1">
      <c r="B172" s="162" t="s">
        <v>307</v>
      </c>
      <c r="C172" s="186" t="s">
        <v>325</v>
      </c>
      <c r="D172" s="186"/>
      <c r="E172" s="186"/>
      <c r="F172" s="163"/>
      <c r="G172" s="186" t="s">
        <v>324</v>
      </c>
      <c r="H172" s="186"/>
      <c r="I172" s="164"/>
      <c r="J172" s="164"/>
    </row>
    <row r="173" spans="2:11" s="165" customFormat="1">
      <c r="B173" s="162" t="s">
        <v>308</v>
      </c>
      <c r="C173" s="187" t="s">
        <v>309</v>
      </c>
      <c r="D173" s="187"/>
      <c r="E173" s="187"/>
      <c r="F173" s="166" t="s">
        <v>303</v>
      </c>
      <c r="G173" s="187" t="s">
        <v>302</v>
      </c>
      <c r="H173" s="187"/>
    </row>
    <row r="174" spans="2:11" s="3" customFormat="1">
      <c r="B174" s="154" t="s">
        <v>310</v>
      </c>
      <c r="C174" s="186" t="s">
        <v>326</v>
      </c>
      <c r="D174" s="186"/>
      <c r="E174" s="186"/>
      <c r="F174" s="186" t="s">
        <v>327</v>
      </c>
      <c r="G174" s="186"/>
      <c r="H174" s="157" t="s">
        <v>328</v>
      </c>
    </row>
    <row r="175" spans="2:11" s="3" customFormat="1">
      <c r="B175" s="158" t="s">
        <v>301</v>
      </c>
      <c r="C175" s="187" t="s">
        <v>309</v>
      </c>
      <c r="D175" s="187"/>
      <c r="E175" s="187"/>
      <c r="F175" s="187" t="s">
        <v>302</v>
      </c>
      <c r="G175" s="187"/>
      <c r="H175" s="158" t="s">
        <v>311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167" t="s">
        <v>329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8"/>
      <c r="D180" s="189"/>
      <c r="E180" s="189"/>
      <c r="F180" s="190" t="s">
        <v>312</v>
      </c>
      <c r="G180" s="190"/>
      <c r="H180" s="191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2" t="s">
        <v>313</v>
      </c>
      <c r="D182" s="183"/>
      <c r="E182" s="183"/>
      <c r="F182" s="184"/>
      <c r="G182" s="184"/>
      <c r="H182" s="185"/>
    </row>
    <row r="183" spans="2:8" s="3" customFormat="1" hidden="1">
      <c r="B183" s="1"/>
      <c r="C183" s="172" t="s">
        <v>314</v>
      </c>
      <c r="D183" s="173"/>
      <c r="E183" s="173"/>
      <c r="F183" s="174"/>
      <c r="G183" s="174"/>
      <c r="H183" s="175"/>
    </row>
    <row r="184" spans="2:8" s="3" customFormat="1" hidden="1">
      <c r="B184" s="1"/>
      <c r="C184" s="172" t="s">
        <v>315</v>
      </c>
      <c r="D184" s="173"/>
      <c r="E184" s="173"/>
      <c r="F184" s="176"/>
      <c r="G184" s="176"/>
      <c r="H184" s="177"/>
    </row>
    <row r="185" spans="2:8" s="3" customFormat="1" hidden="1">
      <c r="B185" s="1"/>
      <c r="C185" s="172" t="s">
        <v>316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317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318</v>
      </c>
      <c r="D187" s="173"/>
      <c r="E187" s="173"/>
      <c r="F187" s="174"/>
      <c r="G187" s="174"/>
      <c r="H187" s="175"/>
    </row>
    <row r="188" spans="2:8" s="3" customFormat="1" hidden="1">
      <c r="B188" s="1"/>
      <c r="C188" s="172" t="s">
        <v>319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320</v>
      </c>
      <c r="D189" s="173"/>
      <c r="E189" s="173"/>
      <c r="F189" s="176"/>
      <c r="G189" s="176"/>
      <c r="H189" s="177"/>
    </row>
    <row r="190" spans="2:8" s="3" customFormat="1" ht="15.75" hidden="1" thickBot="1">
      <c r="B190" s="1"/>
      <c r="C190" s="178" t="s">
        <v>321</v>
      </c>
      <c r="D190" s="179"/>
      <c r="E190" s="179"/>
      <c r="F190" s="180"/>
      <c r="G190" s="180"/>
      <c r="H190" s="181"/>
    </row>
    <row r="191" spans="2:8" s="3" customFormat="1" ht="4.5" hidden="1" customHeight="1" thickTop="1">
      <c r="B191" s="1"/>
      <c r="C191" s="170"/>
      <c r="D191" s="170"/>
      <c r="E191" s="170"/>
      <c r="F191" s="171"/>
      <c r="G191" s="171"/>
      <c r="H191" s="17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'0503721'!TR_30200296437_2366218226</vt:lpstr>
      <vt:lpstr>'0503721'!TR_30200296437_2366218227</vt:lpstr>
      <vt:lpstr>'0503721'!TR_30200296447</vt:lpstr>
      <vt:lpstr>'0503721'!TR_30200296457_2366218257</vt:lpstr>
      <vt:lpstr>'0503721'!TR_30200296457_2366218258</vt:lpstr>
      <vt:lpstr>'0503721'!TR_30200296467</vt:lpstr>
      <vt:lpstr>'0503721'!TR_30200296477</vt:lpstr>
      <vt:lpstr>'0503721'!TR_30200296487</vt:lpstr>
      <vt:lpstr>'0503721'!TR_30200296497_2366218220</vt:lpstr>
      <vt:lpstr>'0503721'!TR_30200296497_2366218221</vt:lpstr>
      <vt:lpstr>'0503721'!TR_30200296507_2366218233</vt:lpstr>
      <vt:lpstr>'0503721'!TR_30200296507_2366218235</vt:lpstr>
      <vt:lpstr>'0503721'!TR_30200296507_2366218236</vt:lpstr>
      <vt:lpstr>'0503721'!TR_30200296517_2366218253</vt:lpstr>
      <vt:lpstr>'0503721'!TR_30200296517_2366218254</vt:lpstr>
      <vt:lpstr>'0503721'!TR_30200296527_2366218213</vt:lpstr>
      <vt:lpstr>'0503721'!TR_30200296537</vt:lpstr>
      <vt:lpstr>'0503721'!TR_30200296547_2366218239</vt:lpstr>
      <vt:lpstr>'0503721'!TR_30200296547_2366218240</vt:lpstr>
      <vt:lpstr>'0503721'!TR_30200296547_2366218241</vt:lpstr>
      <vt:lpstr>'0503721'!TR_30200296547_2366218242</vt:lpstr>
      <vt:lpstr>'0503721'!TR_30200296557</vt:lpstr>
      <vt:lpstr>'0503721'!TR_30200296567</vt:lpstr>
      <vt:lpstr>'0503721'!TR_30200296577_2366218247</vt:lpstr>
      <vt:lpstr>'0503721'!TR_30200296577_2366218249</vt:lpstr>
      <vt:lpstr>'0503721'!TR_30200296587_2366218230</vt:lpstr>
      <vt:lpstr>'0503721'!TR_30200296587_2366218231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2024-03-20T14:01:23Z</cp:lastPrinted>
  <dcterms:created xsi:type="dcterms:W3CDTF">2024-03-14T12:07:16Z</dcterms:created>
  <dcterms:modified xsi:type="dcterms:W3CDTF">2024-03-20T14:01:23Z</dcterms:modified>
</cp:coreProperties>
</file>